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 Job\IT Manual\By Kan\"/>
    </mc:Choice>
  </mc:AlternateContent>
  <xr:revisionPtr revIDLastSave="0" documentId="13_ncr:1_{19826786-54D3-4B93-90F5-AC391E5EE441}" xr6:coauthVersionLast="47" xr6:coauthVersionMax="47" xr10:uidLastSave="{00000000-0000-0000-0000-000000000000}"/>
  <bookViews>
    <workbookView xWindow="-108" yWindow="-108" windowWidth="23256" windowHeight="12576" xr2:uid="{39794F1D-13FD-4520-BB5C-3CD46DCDE75A}"/>
  </bookViews>
  <sheets>
    <sheet name="รายวัน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M20" i="1"/>
  <c r="Y19" i="1"/>
  <c r="E8" i="1"/>
  <c r="E9" i="1"/>
  <c r="E10" i="1"/>
  <c r="E11" i="1"/>
  <c r="E12" i="1"/>
  <c r="E13" i="1"/>
  <c r="E14" i="1"/>
  <c r="E15" i="1"/>
  <c r="E16" i="1"/>
  <c r="E17" i="1"/>
  <c r="E18" i="1"/>
  <c r="E7" i="1"/>
  <c r="I7" i="1" s="1"/>
  <c r="V20" i="1"/>
  <c r="U20" i="1"/>
  <c r="T20" i="1"/>
  <c r="S20" i="1"/>
  <c r="R20" i="1"/>
  <c r="Q20" i="1"/>
  <c r="P20" i="1"/>
  <c r="O20" i="1"/>
  <c r="G18" i="1"/>
  <c r="I18" i="1" s="1"/>
  <c r="G17" i="1"/>
  <c r="G16" i="1"/>
  <c r="G15" i="1"/>
  <c r="G14" i="1"/>
  <c r="G13" i="1"/>
  <c r="G12" i="1"/>
  <c r="G11" i="1"/>
  <c r="G10" i="1"/>
  <c r="I10" i="1" s="1"/>
  <c r="G9" i="1"/>
  <c r="I9" i="1" s="1"/>
  <c r="G8" i="1"/>
  <c r="I8" i="1" l="1"/>
  <c r="I15" i="1"/>
  <c r="I13" i="1"/>
  <c r="I16" i="1"/>
  <c r="I17" i="1"/>
  <c r="I14" i="1"/>
  <c r="I12" i="1"/>
  <c r="I11" i="1"/>
  <c r="I20" i="1" l="1"/>
</calcChain>
</file>

<file path=xl/sharedStrings.xml><?xml version="1.0" encoding="utf-8"?>
<sst xmlns="http://schemas.openxmlformats.org/spreadsheetml/2006/main" count="63" uniqueCount="63">
  <si>
    <t>ลำดับที่</t>
  </si>
  <si>
    <t>วันที่ถือหุ้น</t>
  </si>
  <si>
    <t>จำนวนหุ้นที่ถือ</t>
  </si>
  <si>
    <t>หุ้นสะสม</t>
  </si>
  <si>
    <t>อัตราปันผลเฉลี่ยคืน</t>
  </si>
  <si>
    <t>คำนวณ</t>
  </si>
  <si>
    <t>จำนวนวันที่คำนวณ</t>
  </si>
  <si>
    <t>จำนวนเงิน</t>
  </si>
  <si>
    <t>(1)</t>
  </si>
  <si>
    <t>(2)</t>
  </si>
  <si>
    <t>(3)</t>
  </si>
  <si>
    <t>ปันผลรับ</t>
  </si>
  <si>
    <t>เดือน</t>
  </si>
  <si>
    <t>มค.</t>
  </si>
  <si>
    <t>ก.พ.</t>
  </si>
  <si>
    <t>มี.ค.</t>
  </si>
  <si>
    <t>เม.ย.</t>
  </si>
  <si>
    <t>พ.ค.</t>
  </si>
  <si>
    <t>มิ.ย.</t>
  </si>
  <si>
    <t>ก.ค.</t>
  </si>
  <si>
    <t>ส.ค</t>
  </si>
  <si>
    <t>ก.ย.</t>
  </si>
  <si>
    <t>ต.ค</t>
  </si>
  <si>
    <t>พ.ย</t>
  </si>
  <si>
    <t>ธ.ค</t>
  </si>
  <si>
    <t>จำนวนวัน</t>
  </si>
  <si>
    <t>ยอดรวมปันผล</t>
  </si>
  <si>
    <t>วิธีการคำนวณ</t>
  </si>
  <si>
    <t>ร้อยละ 5.60</t>
  </si>
  <si>
    <t>(4) จำนวนวัน</t>
  </si>
  <si>
    <t>(5) จำนวนวันทั้งปี</t>
  </si>
  <si>
    <t>1.หุ้นยกมา            (2) คูณ (3) คูณ (4) หาร (5)</t>
  </si>
  <si>
    <t>2.หุ้นรายเดือน      (1) คูณ (3) คูณ (4) หาร (5)</t>
  </si>
  <si>
    <t>3.นำหุ้นในข้อ 1 และ 2 มารวมกันทุกรายการ</t>
  </si>
  <si>
    <t>การคำนวณเฉลี่ยคืนประจำปี</t>
  </si>
  <si>
    <t>ดอกเบี้ยสะสม ณ 30 พฤศจิกายน คูณ  อัตราเฉลี่ยคืน</t>
  </si>
  <si>
    <t>ยอดยกมา 01/12/2565</t>
  </si>
  <si>
    <t>27/12/2565</t>
  </si>
  <si>
    <t>26/01/2566</t>
  </si>
  <si>
    <t>23/02/2566</t>
  </si>
  <si>
    <t>28/03/2566</t>
  </si>
  <si>
    <t>26/04/2566</t>
  </si>
  <si>
    <t>26/05/2566</t>
  </si>
  <si>
    <t>27/06/2566</t>
  </si>
  <si>
    <t>21/07/2566</t>
  </si>
  <si>
    <t>26/08/2566</t>
  </si>
  <si>
    <t>27/09/2566</t>
  </si>
  <si>
    <t>26/10/2566</t>
  </si>
  <si>
    <t>1 ธค 65 - 30 พย 66</t>
  </si>
  <si>
    <t>27 ธค 65 - 30 พย 66</t>
  </si>
  <si>
    <t>26 มค 66 - 30 พย 66</t>
  </si>
  <si>
    <t>23 กพ 66 - 30 พย 66</t>
  </si>
  <si>
    <t>28 มีค 66 - 30 พย 66</t>
  </si>
  <si>
    <t>26 เมย 66 - 30 พย 66</t>
  </si>
  <si>
    <t>26 พค 66 - 30 พย 66</t>
  </si>
  <si>
    <t>27 มิย 66 - 30 พย 66</t>
  </si>
  <si>
    <t>21 กค 66 - 30 พย 66</t>
  </si>
  <si>
    <t>26 สค 66 - 30 พย 66</t>
  </si>
  <si>
    <t>27 กย 66 - 30 พย 66</t>
  </si>
  <si>
    <t>26 ตค 66 - 30 พย 66</t>
  </si>
  <si>
    <t>วิธีการนับจำนวนวัน</t>
  </si>
  <si>
    <t>จำนวนวันทั้งปี</t>
  </si>
  <si>
    <t>การคำนวณจ่ายเงินปันผลแบบรายวัน คำนวณถึงวันที่ 30 พฤศจิกายน (นับรวมวันที่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</si>
</sst>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90" formatCode="_(* #,##0.000_);_(* \(#,##0.000\);_(* &quot;-&quot;??_);_(@_)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87" fontId="2" fillId="0" borderId="2" xfId="1" applyFont="1" applyFill="1" applyBorder="1" applyAlignment="1">
      <alignment horizontal="center" wrapText="1"/>
    </xf>
    <xf numFmtId="187" fontId="2" fillId="0" borderId="2" xfId="1" applyFont="1" applyFill="1" applyBorder="1" applyAlignment="1">
      <alignment horizontal="center"/>
    </xf>
    <xf numFmtId="187" fontId="2" fillId="0" borderId="3" xfId="1" applyFont="1" applyFill="1" applyBorder="1" applyAlignment="1">
      <alignment horizontal="center"/>
    </xf>
    <xf numFmtId="187" fontId="2" fillId="0" borderId="2" xfId="1" applyFont="1" applyFill="1" applyBorder="1" applyAlignment="1">
      <alignment horizontal="center"/>
    </xf>
    <xf numFmtId="187" fontId="2" fillId="0" borderId="0" xfId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87" fontId="2" fillId="0" borderId="4" xfId="1" applyFont="1" applyFill="1" applyBorder="1" applyAlignment="1">
      <alignment horizontal="center" wrapText="1"/>
    </xf>
    <xf numFmtId="187" fontId="2" fillId="0" borderId="4" xfId="1" applyFont="1" applyFill="1" applyBorder="1" applyAlignment="1">
      <alignment horizontal="center"/>
    </xf>
    <xf numFmtId="187" fontId="2" fillId="0" borderId="3" xfId="1" applyFont="1" applyFill="1" applyBorder="1" applyAlignment="1">
      <alignment horizontal="center"/>
    </xf>
    <xf numFmtId="187" fontId="2" fillId="0" borderId="4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/>
    </xf>
    <xf numFmtId="187" fontId="3" fillId="0" borderId="3" xfId="1" applyFont="1" applyFill="1" applyBorder="1" applyAlignment="1">
      <alignment horizontal="center"/>
    </xf>
    <xf numFmtId="187" fontId="2" fillId="0" borderId="5" xfId="1" applyFont="1" applyFill="1" applyBorder="1" applyAlignment="1">
      <alignment horizontal="center"/>
    </xf>
    <xf numFmtId="187" fontId="2" fillId="0" borderId="0" xfId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187" fontId="4" fillId="0" borderId="3" xfId="1" applyFont="1" applyFill="1" applyBorder="1"/>
    <xf numFmtId="190" fontId="4" fillId="0" borderId="3" xfId="1" applyNumberFormat="1" applyFont="1" applyFill="1" applyBorder="1"/>
    <xf numFmtId="49" fontId="5" fillId="0" borderId="3" xfId="1" applyNumberFormat="1" applyFont="1" applyFill="1" applyBorder="1"/>
    <xf numFmtId="188" fontId="4" fillId="0" borderId="3" xfId="1" applyNumberFormat="1" applyFont="1" applyFill="1" applyBorder="1"/>
    <xf numFmtId="187" fontId="4" fillId="0" borderId="0" xfId="1" applyFont="1" applyFill="1" applyBorder="1"/>
    <xf numFmtId="0" fontId="4" fillId="0" borderId="0" xfId="0" applyFont="1"/>
    <xf numFmtId="49" fontId="4" fillId="0" borderId="3" xfId="0" applyNumberFormat="1" applyFont="1" applyBorder="1" applyAlignment="1">
      <alignment horizontal="center"/>
    </xf>
    <xf numFmtId="187" fontId="4" fillId="0" borderId="3" xfId="1" applyFont="1" applyBorder="1" applyAlignment="1">
      <alignment horizontal="center"/>
    </xf>
    <xf numFmtId="187" fontId="4" fillId="0" borderId="0" xfId="1" applyFont="1" applyFill="1"/>
    <xf numFmtId="187" fontId="4" fillId="0" borderId="0" xfId="1" applyFont="1" applyFill="1" applyBorder="1" applyAlignment="1">
      <alignment horizontal="right"/>
    </xf>
    <xf numFmtId="187" fontId="4" fillId="0" borderId="0" xfId="1" applyFont="1" applyFill="1" applyAlignment="1">
      <alignment horizontal="right"/>
    </xf>
    <xf numFmtId="49" fontId="4" fillId="0" borderId="3" xfId="0" applyNumberFormat="1" applyFont="1" applyBorder="1"/>
    <xf numFmtId="0" fontId="3" fillId="0" borderId="0" xfId="0" applyFont="1"/>
    <xf numFmtId="187" fontId="2" fillId="0" borderId="0" xfId="1" applyFont="1"/>
    <xf numFmtId="187" fontId="4" fillId="0" borderId="0" xfId="0" applyNumberFormat="1" applyFont="1"/>
    <xf numFmtId="0" fontId="5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187" fontId="2" fillId="0" borderId="6" xfId="0" applyNumberFormat="1" applyFont="1" applyFill="1" applyBorder="1"/>
    <xf numFmtId="0" fontId="4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88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75DC-2638-43BE-BBC1-AE1DACEBB085}">
  <sheetPr>
    <tabColor rgb="FFFF0000"/>
  </sheetPr>
  <dimension ref="A1:AA28"/>
  <sheetViews>
    <sheetView tabSelected="1" workbookViewId="0">
      <selection activeCell="A3" sqref="A3:I3"/>
    </sheetView>
  </sheetViews>
  <sheetFormatPr defaultRowHeight="18" x14ac:dyDescent="0.35"/>
  <cols>
    <col min="1" max="1" width="5.19921875" style="28" bestFit="1" customWidth="1"/>
    <col min="2" max="2" width="8.796875" style="28"/>
    <col min="3" max="3" width="8.3984375" style="28" customWidth="1"/>
    <col min="4" max="4" width="8.8984375" style="28" bestFit="1" customWidth="1"/>
    <col min="5" max="5" width="8.796875" style="28"/>
    <col min="6" max="6" width="14.796875" style="38" customWidth="1"/>
    <col min="7" max="7" width="10.09765625" style="28" customWidth="1"/>
    <col min="8" max="8" width="11.8984375" style="28" customWidth="1"/>
    <col min="9" max="9" width="9.296875" style="28" bestFit="1" customWidth="1"/>
    <col min="10" max="11" width="8.796875" style="28"/>
    <col min="12" max="12" width="10.296875" style="28" bestFit="1" customWidth="1"/>
    <col min="13" max="13" width="4" style="28" bestFit="1" customWidth="1"/>
    <col min="14" max="14" width="4.5" style="28" bestFit="1" customWidth="1"/>
    <col min="15" max="15" width="4.3984375" style="28" bestFit="1" customWidth="1"/>
    <col min="16" max="16" width="4.69921875" style="28" bestFit="1" customWidth="1"/>
    <col min="17" max="17" width="4.5" style="28" bestFit="1" customWidth="1"/>
    <col min="18" max="19" width="4.296875" style="28" bestFit="1" customWidth="1"/>
    <col min="20" max="20" width="4" style="28" bestFit="1" customWidth="1"/>
    <col min="21" max="21" width="4.19921875" style="28" bestFit="1" customWidth="1"/>
    <col min="22" max="22" width="3.8984375" style="28" bestFit="1" customWidth="1"/>
    <col min="23" max="23" width="4" style="28" bestFit="1" customWidth="1"/>
    <col min="24" max="24" width="3.59765625" style="28" bestFit="1" customWidth="1"/>
    <col min="25" max="25" width="4.796875" style="28" bestFit="1" customWidth="1"/>
    <col min="26" max="16384" width="8.796875" style="28"/>
  </cols>
  <sheetData>
    <row r="1" spans="1:12" s="3" customFormat="1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s="3" customFormat="1" ht="23.4" x14ac:dyDescent="0.45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2"/>
      <c r="K2" s="2"/>
      <c r="L2" s="2"/>
    </row>
    <row r="3" spans="1:12" s="3" customFormat="1" x14ac:dyDescent="0.3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12" s="3" customFormat="1" x14ac:dyDescent="0.35">
      <c r="A4" s="5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8"/>
      <c r="G4" s="8"/>
      <c r="H4" s="8"/>
      <c r="I4" s="9" t="s">
        <v>5</v>
      </c>
      <c r="J4" s="10"/>
      <c r="K4" s="10"/>
      <c r="L4" s="10"/>
    </row>
    <row r="5" spans="1:12" s="3" customFormat="1" x14ac:dyDescent="0.35">
      <c r="A5" s="11"/>
      <c r="B5" s="11"/>
      <c r="C5" s="12"/>
      <c r="D5" s="13"/>
      <c r="E5" s="14" t="s">
        <v>28</v>
      </c>
      <c r="F5" s="8" t="s">
        <v>6</v>
      </c>
      <c r="G5" s="8"/>
      <c r="H5" s="8"/>
      <c r="I5" s="15" t="s">
        <v>7</v>
      </c>
      <c r="J5" s="10"/>
      <c r="K5" s="10"/>
      <c r="L5" s="10"/>
    </row>
    <row r="6" spans="1:12" s="3" customFormat="1" x14ac:dyDescent="0.35">
      <c r="A6" s="16"/>
      <c r="B6" s="16"/>
      <c r="C6" s="17" t="s">
        <v>8</v>
      </c>
      <c r="D6" s="17" t="s">
        <v>9</v>
      </c>
      <c r="E6" s="18" t="s">
        <v>10</v>
      </c>
      <c r="F6" s="19" t="s">
        <v>60</v>
      </c>
      <c r="G6" s="18" t="s">
        <v>29</v>
      </c>
      <c r="H6" s="18" t="s">
        <v>30</v>
      </c>
      <c r="I6" s="20" t="s">
        <v>11</v>
      </c>
      <c r="J6" s="21"/>
      <c r="K6" s="21"/>
      <c r="L6" s="21"/>
    </row>
    <row r="7" spans="1:12" x14ac:dyDescent="0.35">
      <c r="A7" s="43">
        <v>1</v>
      </c>
      <c r="B7" s="22" t="s">
        <v>36</v>
      </c>
      <c r="C7" s="22"/>
      <c r="D7" s="23">
        <v>224100</v>
      </c>
      <c r="E7" s="24">
        <f>5.6/100</f>
        <v>5.5999999999999994E-2</v>
      </c>
      <c r="F7" s="25" t="s">
        <v>48</v>
      </c>
      <c r="G7" s="26">
        <v>365</v>
      </c>
      <c r="H7" s="26">
        <v>365</v>
      </c>
      <c r="I7" s="23">
        <f>D7*E7*G7/H7</f>
        <v>12549.599999999997</v>
      </c>
      <c r="J7" s="27"/>
      <c r="K7" s="27"/>
      <c r="L7" s="27"/>
    </row>
    <row r="8" spans="1:12" x14ac:dyDescent="0.35">
      <c r="A8" s="43">
        <v>2</v>
      </c>
      <c r="B8" s="29" t="s">
        <v>37</v>
      </c>
      <c r="C8" s="30">
        <v>2000</v>
      </c>
      <c r="D8" s="23">
        <v>226100</v>
      </c>
      <c r="E8" s="24">
        <f t="shared" ref="E8:E18" si="0">5.6/100</f>
        <v>5.5999999999999994E-2</v>
      </c>
      <c r="F8" s="25" t="s">
        <v>49</v>
      </c>
      <c r="G8" s="26">
        <f>5+334</f>
        <v>339</v>
      </c>
      <c r="H8" s="26">
        <v>365</v>
      </c>
      <c r="I8" s="23">
        <f>C8*E8*G8/H8</f>
        <v>104.02191780821916</v>
      </c>
      <c r="J8" s="27"/>
      <c r="K8" s="27"/>
      <c r="L8" s="27"/>
    </row>
    <row r="9" spans="1:12" x14ac:dyDescent="0.35">
      <c r="A9" s="43">
        <v>3</v>
      </c>
      <c r="B9" s="29" t="s">
        <v>38</v>
      </c>
      <c r="C9" s="30">
        <v>2000</v>
      </c>
      <c r="D9" s="23">
        <v>228100</v>
      </c>
      <c r="E9" s="24">
        <f t="shared" si="0"/>
        <v>5.5999999999999994E-2</v>
      </c>
      <c r="F9" s="25" t="s">
        <v>50</v>
      </c>
      <c r="G9" s="26">
        <f>6+303</f>
        <v>309</v>
      </c>
      <c r="H9" s="26">
        <v>365</v>
      </c>
      <c r="I9" s="23">
        <f>C9*E9*G9/H9</f>
        <v>94.816438356164369</v>
      </c>
      <c r="J9" s="27"/>
      <c r="K9" s="27"/>
      <c r="L9" s="27"/>
    </row>
    <row r="10" spans="1:12" x14ac:dyDescent="0.35">
      <c r="A10" s="43">
        <v>4</v>
      </c>
      <c r="B10" s="29" t="s">
        <v>39</v>
      </c>
      <c r="C10" s="30">
        <v>2000</v>
      </c>
      <c r="D10" s="23">
        <v>230100</v>
      </c>
      <c r="E10" s="24">
        <f t="shared" si="0"/>
        <v>5.5999999999999994E-2</v>
      </c>
      <c r="F10" s="25" t="s">
        <v>51</v>
      </c>
      <c r="G10" s="26">
        <f>6+275</f>
        <v>281</v>
      </c>
      <c r="H10" s="26">
        <v>365</v>
      </c>
      <c r="I10" s="23">
        <f>C10*E10*G10/H10</f>
        <v>86.22465753424656</v>
      </c>
      <c r="J10" s="27"/>
      <c r="K10" s="27"/>
      <c r="L10" s="27"/>
    </row>
    <row r="11" spans="1:12" x14ac:dyDescent="0.35">
      <c r="A11" s="43">
        <v>5</v>
      </c>
      <c r="B11" s="29" t="s">
        <v>40</v>
      </c>
      <c r="C11" s="30">
        <v>2000</v>
      </c>
      <c r="D11" s="23">
        <v>232100</v>
      </c>
      <c r="E11" s="24">
        <f t="shared" si="0"/>
        <v>5.5999999999999994E-2</v>
      </c>
      <c r="F11" s="25" t="s">
        <v>52</v>
      </c>
      <c r="G11" s="26">
        <f>4+244</f>
        <v>248</v>
      </c>
      <c r="H11" s="26">
        <v>365</v>
      </c>
      <c r="I11" s="23">
        <f>C11*E11*G11/H11</f>
        <v>76.098630136986287</v>
      </c>
      <c r="J11" s="27"/>
      <c r="K11" s="27"/>
      <c r="L11" s="27"/>
    </row>
    <row r="12" spans="1:12" x14ac:dyDescent="0.35">
      <c r="A12" s="43">
        <v>6</v>
      </c>
      <c r="B12" s="29" t="s">
        <v>41</v>
      </c>
      <c r="C12" s="30">
        <v>2000</v>
      </c>
      <c r="D12" s="23">
        <v>234100</v>
      </c>
      <c r="E12" s="24">
        <f t="shared" si="0"/>
        <v>5.5999999999999994E-2</v>
      </c>
      <c r="F12" s="25" t="s">
        <v>53</v>
      </c>
      <c r="G12" s="26">
        <f>5+214</f>
        <v>219</v>
      </c>
      <c r="H12" s="26">
        <v>365</v>
      </c>
      <c r="I12" s="23">
        <f>C12*E12*G12/H12</f>
        <v>67.199999999999989</v>
      </c>
      <c r="J12" s="27"/>
      <c r="K12" s="27"/>
      <c r="L12" s="27"/>
    </row>
    <row r="13" spans="1:12" x14ac:dyDescent="0.35">
      <c r="A13" s="43">
        <v>7</v>
      </c>
      <c r="B13" s="29" t="s">
        <v>42</v>
      </c>
      <c r="C13" s="30">
        <v>2000</v>
      </c>
      <c r="D13" s="23">
        <v>236100</v>
      </c>
      <c r="E13" s="24">
        <f t="shared" si="0"/>
        <v>5.5999999999999994E-2</v>
      </c>
      <c r="F13" s="25" t="s">
        <v>54</v>
      </c>
      <c r="G13" s="26">
        <f>6+183</f>
        <v>189</v>
      </c>
      <c r="H13" s="26">
        <v>365</v>
      </c>
      <c r="I13" s="23">
        <f>C13*E13*G13/H13</f>
        <v>57.994520547945193</v>
      </c>
      <c r="J13" s="27"/>
      <c r="K13" s="27"/>
      <c r="L13" s="27"/>
    </row>
    <row r="14" spans="1:12" x14ac:dyDescent="0.35">
      <c r="A14" s="43">
        <v>8</v>
      </c>
      <c r="B14" s="29" t="s">
        <v>43</v>
      </c>
      <c r="C14" s="30">
        <v>2000</v>
      </c>
      <c r="D14" s="23">
        <v>238100</v>
      </c>
      <c r="E14" s="24">
        <f t="shared" si="0"/>
        <v>5.5999999999999994E-2</v>
      </c>
      <c r="F14" s="25" t="s">
        <v>55</v>
      </c>
      <c r="G14" s="26">
        <f>4+153</f>
        <v>157</v>
      </c>
      <c r="H14" s="26">
        <v>365</v>
      </c>
      <c r="I14" s="23">
        <f>C14*E14*G14/H14</f>
        <v>48.175342465753417</v>
      </c>
      <c r="J14" s="27"/>
      <c r="K14" s="27"/>
      <c r="L14" s="27"/>
    </row>
    <row r="15" spans="1:12" x14ac:dyDescent="0.35">
      <c r="A15" s="43">
        <v>9</v>
      </c>
      <c r="B15" s="29" t="s">
        <v>44</v>
      </c>
      <c r="C15" s="30">
        <v>2000</v>
      </c>
      <c r="D15" s="23">
        <v>240100</v>
      </c>
      <c r="E15" s="24">
        <f t="shared" si="0"/>
        <v>5.5999999999999994E-2</v>
      </c>
      <c r="F15" s="25" t="s">
        <v>56</v>
      </c>
      <c r="G15" s="26">
        <f>11+122</f>
        <v>133</v>
      </c>
      <c r="H15" s="26">
        <v>365</v>
      </c>
      <c r="I15" s="23">
        <f>C15*E15*G15/H15</f>
        <v>40.810958904109583</v>
      </c>
      <c r="J15" s="27"/>
      <c r="K15" s="27"/>
      <c r="L15" s="27"/>
    </row>
    <row r="16" spans="1:12" x14ac:dyDescent="0.35">
      <c r="A16" s="43">
        <v>10</v>
      </c>
      <c r="B16" s="29" t="s">
        <v>45</v>
      </c>
      <c r="C16" s="23">
        <v>2000</v>
      </c>
      <c r="D16" s="23">
        <v>242100</v>
      </c>
      <c r="E16" s="24">
        <f t="shared" si="0"/>
        <v>5.5999999999999994E-2</v>
      </c>
      <c r="F16" s="25" t="s">
        <v>57</v>
      </c>
      <c r="G16" s="26">
        <f>6+91</f>
        <v>97</v>
      </c>
      <c r="H16" s="26">
        <v>365</v>
      </c>
      <c r="I16" s="23">
        <f>C16*E16*G16/H16</f>
        <v>29.764383561643832</v>
      </c>
      <c r="J16" s="27"/>
      <c r="K16" s="27"/>
      <c r="L16" s="27"/>
    </row>
    <row r="17" spans="1:27" x14ac:dyDescent="0.35">
      <c r="A17" s="43">
        <v>11</v>
      </c>
      <c r="B17" s="29" t="s">
        <v>46</v>
      </c>
      <c r="C17" s="23">
        <v>2000</v>
      </c>
      <c r="D17" s="23">
        <v>244100</v>
      </c>
      <c r="E17" s="24">
        <f t="shared" si="0"/>
        <v>5.5999999999999994E-2</v>
      </c>
      <c r="F17" s="25" t="s">
        <v>58</v>
      </c>
      <c r="G17" s="26">
        <f>4+61</f>
        <v>65</v>
      </c>
      <c r="H17" s="26">
        <v>365</v>
      </c>
      <c r="I17" s="23">
        <f>C17*E17*G17/H17</f>
        <v>19.945205479452053</v>
      </c>
      <c r="J17" s="27"/>
      <c r="K17" s="27"/>
      <c r="L17" s="27"/>
      <c r="M17" s="40">
        <v>1</v>
      </c>
      <c r="N17" s="40">
        <v>2</v>
      </c>
      <c r="O17" s="40">
        <v>3</v>
      </c>
      <c r="P17" s="40">
        <v>4</v>
      </c>
      <c r="Q17" s="40">
        <v>5</v>
      </c>
      <c r="R17" s="40">
        <v>6</v>
      </c>
      <c r="S17" s="40">
        <v>7</v>
      </c>
      <c r="T17" s="40">
        <v>8</v>
      </c>
      <c r="U17" s="40">
        <v>9</v>
      </c>
      <c r="V17" s="40">
        <v>10</v>
      </c>
      <c r="W17" s="40">
        <v>11</v>
      </c>
      <c r="X17" s="40">
        <v>12</v>
      </c>
      <c r="Z17" s="31"/>
      <c r="AA17" s="31"/>
    </row>
    <row r="18" spans="1:27" x14ac:dyDescent="0.35">
      <c r="A18" s="43">
        <v>12</v>
      </c>
      <c r="B18" s="29" t="s">
        <v>47</v>
      </c>
      <c r="C18" s="23">
        <v>2000</v>
      </c>
      <c r="D18" s="23">
        <v>246100</v>
      </c>
      <c r="E18" s="24">
        <f t="shared" si="0"/>
        <v>5.5999999999999994E-2</v>
      </c>
      <c r="F18" s="25" t="s">
        <v>59</v>
      </c>
      <c r="G18" s="26">
        <f>6+30</f>
        <v>36</v>
      </c>
      <c r="H18" s="26">
        <v>365</v>
      </c>
      <c r="I18" s="23">
        <f>C18*E18*G18/H18</f>
        <v>11.046575342465752</v>
      </c>
      <c r="J18" s="27"/>
      <c r="K18" s="27"/>
      <c r="L18" s="32" t="s">
        <v>12</v>
      </c>
      <c r="M18" s="33" t="s">
        <v>13</v>
      </c>
      <c r="N18" s="33" t="s">
        <v>14</v>
      </c>
      <c r="O18" s="33" t="s">
        <v>15</v>
      </c>
      <c r="P18" s="33" t="s">
        <v>16</v>
      </c>
      <c r="Q18" s="33" t="s">
        <v>17</v>
      </c>
      <c r="R18" s="33" t="s">
        <v>18</v>
      </c>
      <c r="S18" s="33" t="s">
        <v>19</v>
      </c>
      <c r="T18" s="33" t="s">
        <v>20</v>
      </c>
      <c r="U18" s="33" t="s">
        <v>21</v>
      </c>
      <c r="V18" s="33" t="s">
        <v>22</v>
      </c>
      <c r="W18" s="33" t="s">
        <v>23</v>
      </c>
      <c r="X18" s="33" t="s">
        <v>24</v>
      </c>
      <c r="Y18" s="31"/>
    </row>
    <row r="19" spans="1:27" x14ac:dyDescent="0.35">
      <c r="A19" s="43"/>
      <c r="B19" s="34"/>
      <c r="C19" s="23"/>
      <c r="D19" s="23"/>
      <c r="E19" s="23"/>
      <c r="F19" s="25"/>
      <c r="G19" s="23"/>
      <c r="H19" s="23"/>
      <c r="I19" s="23"/>
      <c r="J19" s="27"/>
      <c r="K19" s="27"/>
      <c r="L19" s="32" t="s">
        <v>25</v>
      </c>
      <c r="M19" s="28">
        <v>31</v>
      </c>
      <c r="N19" s="28">
        <v>28</v>
      </c>
      <c r="O19" s="28">
        <v>31</v>
      </c>
      <c r="P19" s="28">
        <v>30</v>
      </c>
      <c r="Q19" s="28">
        <v>31</v>
      </c>
      <c r="R19" s="28">
        <v>30</v>
      </c>
      <c r="S19" s="28">
        <v>31</v>
      </c>
      <c r="T19" s="28">
        <v>31</v>
      </c>
      <c r="U19" s="28">
        <v>30</v>
      </c>
      <c r="V19" s="28">
        <v>31</v>
      </c>
      <c r="W19" s="28">
        <v>30</v>
      </c>
      <c r="X19" s="28">
        <v>31</v>
      </c>
      <c r="Y19" s="46">
        <f>SUM(M19:X19)</f>
        <v>365</v>
      </c>
    </row>
    <row r="20" spans="1:27" ht="18.600000000000001" thickBot="1" x14ac:dyDescent="0.4">
      <c r="F20" s="35"/>
      <c r="G20" s="36"/>
      <c r="H20" s="41" t="s">
        <v>26</v>
      </c>
      <c r="I20" s="42">
        <f>SUM(I7:I19)</f>
        <v>13185.698630136983</v>
      </c>
      <c r="J20" s="37"/>
      <c r="K20" s="37"/>
      <c r="L20" s="37" t="s">
        <v>61</v>
      </c>
      <c r="M20" s="28">
        <f>SUM(M19:W19)</f>
        <v>334</v>
      </c>
      <c r="N20" s="28">
        <f>SUM(N19:W19)</f>
        <v>303</v>
      </c>
      <c r="O20" s="28">
        <f>SUM(O19:W19)</f>
        <v>275</v>
      </c>
      <c r="P20" s="28">
        <f>SUM(P19:W19)</f>
        <v>244</v>
      </c>
      <c r="Q20" s="28">
        <f>SUM(Q19:W19)</f>
        <v>214</v>
      </c>
      <c r="R20" s="28">
        <f>SUM(R19:W19)</f>
        <v>183</v>
      </c>
      <c r="S20" s="28">
        <f>SUM(S19:W19)</f>
        <v>153</v>
      </c>
      <c r="T20" s="28">
        <f>SUM(T19:W19)</f>
        <v>122</v>
      </c>
      <c r="U20" s="28">
        <f>SUM(U19:W19)</f>
        <v>91</v>
      </c>
      <c r="V20" s="28">
        <f>SUM(V19:W19)</f>
        <v>61</v>
      </c>
      <c r="W20" s="28">
        <v>30</v>
      </c>
      <c r="Y20" s="46"/>
    </row>
    <row r="21" spans="1:27" ht="18.600000000000001" thickTop="1" x14ac:dyDescent="0.35">
      <c r="A21" s="3" t="s">
        <v>27</v>
      </c>
      <c r="I21" s="39"/>
      <c r="J21" s="39"/>
      <c r="K21" s="39"/>
      <c r="L21" s="39"/>
    </row>
    <row r="22" spans="1:27" x14ac:dyDescent="0.35">
      <c r="A22" s="3" t="s">
        <v>31</v>
      </c>
    </row>
    <row r="23" spans="1:27" x14ac:dyDescent="0.35">
      <c r="A23" s="3" t="s">
        <v>32</v>
      </c>
    </row>
    <row r="24" spans="1:27" x14ac:dyDescent="0.35">
      <c r="A24" s="3" t="s">
        <v>33</v>
      </c>
    </row>
    <row r="25" spans="1:27" x14ac:dyDescent="0.35">
      <c r="A25" s="3"/>
    </row>
    <row r="27" spans="1:27" ht="23.4" x14ac:dyDescent="0.45">
      <c r="A27" s="44" t="s">
        <v>34</v>
      </c>
      <c r="B27" s="44"/>
      <c r="C27" s="44"/>
      <c r="D27" s="44"/>
      <c r="E27" s="44"/>
      <c r="F27" s="44"/>
      <c r="G27" s="44"/>
      <c r="H27" s="44"/>
      <c r="I27" s="44"/>
    </row>
    <row r="28" spans="1:27" ht="21" x14ac:dyDescent="0.4">
      <c r="A28" s="45" t="s">
        <v>35</v>
      </c>
      <c r="B28" s="45"/>
      <c r="C28" s="45"/>
      <c r="D28" s="45"/>
      <c r="E28" s="45"/>
      <c r="F28" s="45"/>
      <c r="G28" s="45"/>
      <c r="H28" s="45"/>
      <c r="I28" s="45"/>
    </row>
  </sheetData>
  <mergeCells count="12">
    <mergeCell ref="A27:I27"/>
    <mergeCell ref="A28:I28"/>
    <mergeCell ref="B7:C7"/>
    <mergeCell ref="A1:I1"/>
    <mergeCell ref="A2:I2"/>
    <mergeCell ref="A3:I3"/>
    <mergeCell ref="A4:A6"/>
    <mergeCell ref="B4:B6"/>
    <mergeCell ref="C4:C5"/>
    <mergeCell ref="D4:D5"/>
    <mergeCell ref="E4:H4"/>
    <mergeCell ref="F5:H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รายวัน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Kansita กานต์</dc:creator>
  <cp:lastModifiedBy>Kansita กานต์</cp:lastModifiedBy>
  <cp:lastPrinted>2023-09-07T08:35:49Z</cp:lastPrinted>
  <dcterms:created xsi:type="dcterms:W3CDTF">2023-09-06T06:05:18Z</dcterms:created>
  <dcterms:modified xsi:type="dcterms:W3CDTF">2023-09-07T08:35:52Z</dcterms:modified>
</cp:coreProperties>
</file>